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filterPrivacy="1"/>
  <xr:revisionPtr revIDLastSave="0" documentId="13_ncr:1_{BA26B845-FB98-4612-B0F4-0EB5B6843541}" xr6:coauthVersionLast="47" xr6:coauthVersionMax="47" xr10:uidLastSave="{00000000-0000-0000-0000-000000000000}"/>
  <bookViews>
    <workbookView xWindow="2136" yWindow="2136" windowWidth="12780" windowHeight="7374" xr2:uid="{00000000-000D-0000-FFFF-FFFF00000000}"/>
  </bookViews>
  <sheets>
    <sheet name="PERSONAL MONTHLY BUDGET" sheetId="1" r:id="rId1"/>
    <sheet name="National Averages" sheetId="3" state="hidden" r:id="rId2"/>
  </sheets>
  <definedNames>
    <definedName name="_xlnm.Print_Area" localSheetId="0">'PERSONAL MONTHLY BUDGET'!$A$1:$X$38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C21" i="1"/>
  <c r="C25" i="1"/>
  <c r="C27" i="1"/>
  <c r="C31" i="1"/>
  <c r="C33" i="1"/>
  <c r="C3" i="3"/>
  <c r="C16" i="1" s="1"/>
  <c r="C4" i="3"/>
  <c r="C17" i="1" s="1"/>
  <c r="C5" i="3"/>
  <c r="C18" i="1" s="1"/>
  <c r="C6" i="3"/>
  <c r="C7" i="3"/>
  <c r="C20" i="1" s="1"/>
  <c r="C8" i="3"/>
  <c r="C9" i="3"/>
  <c r="C22" i="1" s="1"/>
  <c r="C10" i="3"/>
  <c r="C23" i="1" s="1"/>
  <c r="C11" i="3"/>
  <c r="C24" i="1" s="1"/>
  <c r="C12" i="3"/>
  <c r="C13" i="3"/>
  <c r="C26" i="1" s="1"/>
  <c r="C14" i="3"/>
  <c r="C15" i="3"/>
  <c r="C28" i="1" s="1"/>
  <c r="C16" i="3"/>
  <c r="C29" i="1" s="1"/>
  <c r="C17" i="3"/>
  <c r="C30" i="1" s="1"/>
  <c r="C18" i="3"/>
  <c r="C19" i="3"/>
  <c r="C32" i="1" s="1"/>
  <c r="C20" i="3"/>
  <c r="C21" i="3"/>
  <c r="C34" i="1" s="1"/>
  <c r="C22" i="3"/>
  <c r="C2" i="3"/>
  <c r="C15" i="1" s="1"/>
  <c r="E5" i="1"/>
  <c r="E6" i="1"/>
  <c r="E11" i="1"/>
  <c r="E18" i="1" s="1"/>
  <c r="D35" i="1"/>
  <c r="J16" i="1"/>
  <c r="E34" i="1" l="1"/>
  <c r="E7" i="1"/>
  <c r="E32" i="1"/>
  <c r="E26" i="1"/>
  <c r="E20" i="1"/>
  <c r="J7" i="1"/>
  <c r="E17" i="1"/>
  <c r="E22" i="1"/>
  <c r="E21" i="1"/>
  <c r="E31" i="1"/>
  <c r="E19" i="1"/>
  <c r="E29" i="1"/>
  <c r="E23" i="1"/>
  <c r="E28" i="1"/>
  <c r="E16" i="1"/>
  <c r="E33" i="1"/>
  <c r="E27" i="1"/>
  <c r="E15" i="1"/>
  <c r="E25" i="1"/>
  <c r="E30" i="1"/>
  <c r="E24" i="1"/>
  <c r="J14" i="1"/>
  <c r="C35" i="1"/>
  <c r="E35" i="1" l="1"/>
  <c r="J9" i="1" s="1"/>
  <c r="J18" i="1"/>
</calcChain>
</file>

<file path=xl/sharedStrings.xml><?xml version="1.0" encoding="utf-8"?>
<sst xmlns="http://schemas.openxmlformats.org/spreadsheetml/2006/main" count="66" uniqueCount="66">
  <si>
    <t>Total monthly income</t>
  </si>
  <si>
    <t>ACTUAL MONTHLY INCOME</t>
  </si>
  <si>
    <t>Insurance</t>
  </si>
  <si>
    <t>Health</t>
  </si>
  <si>
    <t>TOTAL ACTUAL COST</t>
  </si>
  <si>
    <t>Subtotal</t>
  </si>
  <si>
    <t>Council Tax</t>
  </si>
  <si>
    <t>TOTAL ACTUAL INCOME</t>
  </si>
  <si>
    <t>DISPOSABLE INCOME</t>
  </si>
  <si>
    <t>Monthly</t>
  </si>
  <si>
    <t>Expenditure</t>
  </si>
  <si>
    <t>Monthly Balance</t>
  </si>
  <si>
    <t>Disposable Income</t>
  </si>
  <si>
    <t>Total Weekly income</t>
  </si>
  <si>
    <t>Extra weekly income</t>
  </si>
  <si>
    <t>%</t>
  </si>
  <si>
    <t>National Ave</t>
  </si>
  <si>
    <t>Education</t>
  </si>
  <si>
    <t>Expenditure Category</t>
  </si>
  <si>
    <t>Weekly Household Spend</t>
  </si>
  <si>
    <t>Annual Household Spend</t>
  </si>
  <si>
    <t>% of Budget</t>
  </si>
  <si>
    <t>Transport (not including insurance)</t>
  </si>
  <si>
    <t>Housing (e.g., rent, mortgage interest payments, repairs, etc.)</t>
  </si>
  <si>
    <t>Food and non-alcoholic drinks</t>
  </si>
  <si>
    <t>Restaurants and hotels</t>
  </si>
  <si>
    <t>Recreation and culture (e.g., pets, gym fees, TV, etc.)</t>
  </si>
  <si>
    <t>Household (e.g., furniture, linens, appliances, etc.)</t>
  </si>
  <si>
    <t>Utilities (e.g., water, gas, electric, etc.)</t>
  </si>
  <si>
    <t>Package holidays</t>
  </si>
  <si>
    <t>Clothing and footwear</t>
  </si>
  <si>
    <t>Communication</t>
  </si>
  <si>
    <t>Personal (e.g., toiletries, jewellery, sunglasses, etc.)</t>
  </si>
  <si>
    <t>Vices (e.g., alcohol, tobacco, etc.)</t>
  </si>
  <si>
    <t>Money transfers and credit (e.g., cash gifts)</t>
  </si>
  <si>
    <t>Holiday spending</t>
  </si>
  <si>
    <t>Miscellaneous</t>
  </si>
  <si>
    <t>Licences, fines and transfers (e.g., stamp duty, road tax)</t>
  </si>
  <si>
    <t>Total Spending</t>
  </si>
  <si>
    <t>Monthly Household Spend</t>
  </si>
  <si>
    <t xml:space="preserve">Weekly Income </t>
  </si>
  <si>
    <t xml:space="preserve">Rent / Mortgage </t>
  </si>
  <si>
    <t xml:space="preserve">Council Tax </t>
  </si>
  <si>
    <t xml:space="preserve">Electricity </t>
  </si>
  <si>
    <t>Gas</t>
  </si>
  <si>
    <t xml:space="preserve">Telephone </t>
  </si>
  <si>
    <t xml:space="preserve">Groceries </t>
  </si>
  <si>
    <t>Credit Cards</t>
  </si>
  <si>
    <t xml:space="preserve">Hire Purchase </t>
  </si>
  <si>
    <t xml:space="preserve">Car Loans </t>
  </si>
  <si>
    <t xml:space="preserve">Other Loans </t>
  </si>
  <si>
    <t xml:space="preserve">Savings </t>
  </si>
  <si>
    <t xml:space="preserve">Transport / fares / fuel </t>
  </si>
  <si>
    <t xml:space="preserve">Clothing </t>
  </si>
  <si>
    <t xml:space="preserve">Pension Payments </t>
  </si>
  <si>
    <t xml:space="preserve">Home Insurance </t>
  </si>
  <si>
    <t xml:space="preserve">Car Insurance </t>
  </si>
  <si>
    <t xml:space="preserve">Life Insurance </t>
  </si>
  <si>
    <t xml:space="preserve">Entertainment </t>
  </si>
  <si>
    <t xml:space="preserve">Other Expenditure </t>
  </si>
  <si>
    <t>Castle Community Bank Affordability Calculator</t>
  </si>
  <si>
    <t>Monthly Salary (post-tax)*</t>
  </si>
  <si>
    <t>Other Income (e.g. benefits)</t>
  </si>
  <si>
    <t>*Use the 'net' payment after tax - this is usually the amount that is paid by your employer into your bank account</t>
  </si>
  <si>
    <t>Catalogues / Mail Order</t>
  </si>
  <si>
    <t>PROJECTED WEEKLY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</si>
</sst>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21" x14ac:knownFonts="1">
    <font>
      <sz val="10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24994659260841701"/>
      <name val="Century Gothic"/>
      <family val="2"/>
      <scheme val="major"/>
    </font>
    <font>
      <b/>
      <sz val="10"/>
      <color theme="1" tint="0.24994659260841701"/>
      <name val="Century Gothic"/>
      <family val="2"/>
      <scheme val="major"/>
    </font>
    <font>
      <sz val="22"/>
      <color theme="3" tint="0.24994659260841701"/>
      <name val="Century Gothic"/>
      <family val="2"/>
      <scheme val="major"/>
    </font>
    <font>
      <sz val="10"/>
      <color theme="1" tint="0.2499465926084170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color rgb="FF353535"/>
      <name val="Source Sans Pro"/>
      <family val="2"/>
    </font>
    <font>
      <sz val="12"/>
      <color rgb="FF353535"/>
      <name val="Source Sans Pro"/>
      <family val="2"/>
    </font>
    <font>
      <b/>
      <sz val="12"/>
      <color rgb="FF353535"/>
      <name val="Source Sans Pro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rgb="FF161C30"/>
      <name val="Calibri"/>
      <family val="2"/>
      <scheme val="minor"/>
    </font>
    <font>
      <sz val="10"/>
      <color rgb="FF161C30"/>
      <name val="Calibri"/>
      <family val="2"/>
      <scheme val="minor"/>
    </font>
    <font>
      <sz val="11"/>
      <color rgb="FF161C30"/>
      <name val="Calibri"/>
      <family val="2"/>
      <scheme val="minor"/>
    </font>
    <font>
      <sz val="22"/>
      <color rgb="FF161C30"/>
      <name val="Calibri"/>
      <family val="2"/>
      <scheme val="minor"/>
    </font>
    <font>
      <sz val="12"/>
      <color rgb="FF161C30"/>
      <name val="Calibri"/>
      <family val="2"/>
      <scheme val="minor"/>
    </font>
    <font>
      <b/>
      <sz val="10"/>
      <color rgb="FF161C3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rgb="FF161C3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rgb="FFEF1C2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/>
      <right/>
      <top/>
      <bottom style="thick">
        <color rgb="FFFAB400"/>
      </bottom>
      <diagonal/>
    </border>
    <border>
      <left style="thin">
        <color rgb="FF161C30"/>
      </left>
      <right style="thin">
        <color rgb="FF161C30"/>
      </right>
      <top style="thin">
        <color rgb="FF161C30"/>
      </top>
      <bottom style="thin">
        <color rgb="FF161C3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161C30"/>
      </left>
      <right style="thin">
        <color rgb="FF161C30"/>
      </right>
      <top style="thin">
        <color rgb="FF161C30"/>
      </top>
      <bottom/>
      <diagonal/>
    </border>
    <border>
      <left style="thin">
        <color rgb="FF161C30"/>
      </left>
      <right style="thin">
        <color rgb="FF161C30"/>
      </right>
      <top/>
      <bottom/>
      <diagonal/>
    </border>
    <border>
      <left style="thin">
        <color rgb="FF161C30"/>
      </left>
      <right style="thin">
        <color rgb="FF161C30"/>
      </right>
      <top/>
      <bottom style="thin">
        <color rgb="FF161C30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4" fillId="0" borderId="1" applyNumberFormat="0" applyFill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9" fontId="5" fillId="0" borderId="0" applyFont="0" applyFill="0" applyBorder="0" applyAlignment="0" applyProtection="0"/>
    <xf numFmtId="0" fontId="12" fillId="4" borderId="0" applyNumberFormat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1" fillId="0" borderId="0" xfId="0" applyFont="1" applyBorder="1"/>
    <xf numFmtId="0" fontId="6" fillId="0" borderId="0" xfId="0" applyFont="1"/>
    <xf numFmtId="0" fontId="7" fillId="0" borderId="0" xfId="0" applyFont="1"/>
    <xf numFmtId="164" fontId="0" fillId="0" borderId="0" xfId="0" applyNumberFormat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8" fontId="9" fillId="0" borderId="0" xfId="0" applyNumberFormat="1" applyFont="1" applyAlignment="1">
      <alignment horizontal="center" vertical="center" wrapText="1"/>
    </xf>
    <xf numFmtId="6" fontId="9" fillId="0" borderId="0" xfId="0" applyNumberFormat="1" applyFont="1" applyAlignment="1">
      <alignment horizontal="center" vertical="center" wrapText="1"/>
    </xf>
    <xf numFmtId="9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8" fontId="10" fillId="0" borderId="0" xfId="0" applyNumberFormat="1" applyFont="1" applyAlignment="1">
      <alignment horizontal="center" vertical="center" wrapText="1"/>
    </xf>
    <xf numFmtId="6" fontId="10" fillId="0" borderId="0" xfId="0" applyNumberFormat="1" applyFont="1" applyAlignment="1">
      <alignment horizontal="center" vertical="center" wrapText="1"/>
    </xf>
    <xf numFmtId="9" fontId="10" fillId="0" borderId="0" xfId="0" applyNumberFormat="1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Border="1"/>
    <xf numFmtId="164" fontId="15" fillId="0" borderId="0" xfId="0" applyNumberFormat="1" applyFont="1" applyBorder="1"/>
    <xf numFmtId="0" fontId="16" fillId="0" borderId="0" xfId="1" applyFont="1" applyBorder="1"/>
    <xf numFmtId="164" fontId="16" fillId="0" borderId="0" xfId="1" applyNumberFormat="1" applyFont="1" applyBorder="1"/>
    <xf numFmtId="0" fontId="14" fillId="0" borderId="0" xfId="0" applyFont="1" applyBorder="1"/>
    <xf numFmtId="164" fontId="14" fillId="0" borderId="0" xfId="0" applyNumberFormat="1" applyFont="1" applyBorder="1"/>
    <xf numFmtId="0" fontId="14" fillId="0" borderId="4" xfId="2" applyFont="1" applyBorder="1" applyAlignment="1">
      <alignment vertical="center"/>
    </xf>
    <xf numFmtId="164" fontId="14" fillId="0" borderId="4" xfId="0" applyNumberFormat="1" applyFont="1" applyFill="1" applyBorder="1" applyAlignment="1">
      <alignment horizontal="center"/>
    </xf>
    <xf numFmtId="164" fontId="18" fillId="2" borderId="4" xfId="0" applyNumberFormat="1" applyFont="1" applyFill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164" fontId="14" fillId="0" borderId="10" xfId="0" applyNumberFormat="1" applyFont="1" applyFill="1" applyBorder="1" applyAlignment="1">
      <alignment horizontal="center"/>
    </xf>
    <xf numFmtId="164" fontId="14" fillId="0" borderId="11" xfId="0" applyNumberFormat="1" applyFont="1" applyFill="1" applyBorder="1" applyAlignment="1">
      <alignment horizontal="center"/>
    </xf>
    <xf numFmtId="164" fontId="18" fillId="2" borderId="9" xfId="0" applyNumberFormat="1" applyFont="1" applyFill="1" applyBorder="1" applyAlignment="1">
      <alignment horizontal="center"/>
    </xf>
    <xf numFmtId="164" fontId="14" fillId="3" borderId="0" xfId="0" applyNumberFormat="1" applyFont="1" applyFill="1" applyBorder="1" applyAlignment="1">
      <alignment horizontal="center"/>
    </xf>
    <xf numFmtId="164" fontId="14" fillId="3" borderId="0" xfId="0" applyNumberFormat="1" applyFont="1" applyFill="1" applyAlignment="1">
      <alignment horizontal="center"/>
    </xf>
    <xf numFmtId="0" fontId="14" fillId="0" borderId="0" xfId="0" applyFont="1" applyAlignment="1">
      <alignment horizontal="center"/>
    </xf>
    <xf numFmtId="164" fontId="14" fillId="0" borderId="0" xfId="0" applyNumberFormat="1" applyFont="1"/>
    <xf numFmtId="0" fontId="19" fillId="5" borderId="0" xfId="0" applyFont="1" applyFill="1" applyBorder="1"/>
    <xf numFmtId="0" fontId="19" fillId="5" borderId="0" xfId="0" applyFont="1" applyFill="1" applyBorder="1" applyAlignment="1">
      <alignment horizontal="center"/>
    </xf>
    <xf numFmtId="164" fontId="19" fillId="5" borderId="0" xfId="0" applyNumberFormat="1" applyFont="1" applyFill="1" applyBorder="1" applyAlignment="1">
      <alignment horizontal="center"/>
    </xf>
    <xf numFmtId="0" fontId="17" fillId="0" borderId="4" xfId="0" applyFont="1" applyBorder="1" applyAlignment="1">
      <alignment horizontal="left" vertical="center" wrapText="1"/>
    </xf>
    <xf numFmtId="164" fontId="14" fillId="0" borderId="14" xfId="0" applyNumberFormat="1" applyFont="1" applyFill="1" applyBorder="1" applyAlignment="1">
      <alignment horizontal="center"/>
    </xf>
    <xf numFmtId="9" fontId="14" fillId="0" borderId="15" xfId="4" applyFont="1" applyFill="1" applyBorder="1" applyAlignment="1">
      <alignment horizontal="center"/>
    </xf>
    <xf numFmtId="9" fontId="14" fillId="0" borderId="16" xfId="4" applyFont="1" applyFill="1" applyBorder="1" applyAlignment="1">
      <alignment horizontal="center"/>
    </xf>
    <xf numFmtId="9" fontId="14" fillId="0" borderId="13" xfId="4" applyNumberFormat="1" applyFont="1" applyBorder="1" applyAlignment="1">
      <alignment horizontal="center"/>
    </xf>
    <xf numFmtId="9" fontId="14" fillId="0" borderId="17" xfId="4" applyFont="1" applyFill="1" applyBorder="1" applyAlignment="1">
      <alignment horizontal="center"/>
    </xf>
    <xf numFmtId="9" fontId="14" fillId="0" borderId="13" xfId="4" applyFont="1" applyFill="1" applyBorder="1" applyAlignment="1">
      <alignment horizontal="center"/>
    </xf>
    <xf numFmtId="0" fontId="12" fillId="4" borderId="0" xfId="5" applyBorder="1"/>
    <xf numFmtId="164" fontId="12" fillId="4" borderId="0" xfId="5" applyNumberFormat="1" applyBorder="1" applyAlignment="1">
      <alignment horizontal="center"/>
    </xf>
    <xf numFmtId="9" fontId="12" fillId="4" borderId="0" xfId="5" applyNumberFormat="1" applyBorder="1" applyAlignment="1">
      <alignment horizontal="center"/>
    </xf>
    <xf numFmtId="164" fontId="14" fillId="0" borderId="8" xfId="0" applyNumberFormat="1" applyFont="1" applyBorder="1" applyAlignment="1">
      <alignment horizontal="center"/>
    </xf>
    <xf numFmtId="164" fontId="15" fillId="0" borderId="0" xfId="0" applyNumberFormat="1" applyFont="1" applyBorder="1" applyAlignment="1">
      <alignment horizontal="center"/>
    </xf>
    <xf numFmtId="1" fontId="17" fillId="0" borderId="0" xfId="1" applyNumberFormat="1" applyFont="1" applyBorder="1" applyAlignment="1">
      <alignment horizontal="center"/>
    </xf>
    <xf numFmtId="0" fontId="20" fillId="0" borderId="18" xfId="2" applyFont="1" applyBorder="1" applyAlignment="1">
      <alignment vertical="center" wrapText="1"/>
    </xf>
    <xf numFmtId="0" fontId="14" fillId="0" borderId="18" xfId="2" applyFont="1" applyBorder="1" applyAlignment="1">
      <alignment vertical="center" wrapText="1"/>
    </xf>
    <xf numFmtId="0" fontId="18" fillId="0" borderId="0" xfId="3" applyFont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164" fontId="18" fillId="2" borderId="0" xfId="0" applyNumberFormat="1" applyFont="1" applyFill="1" applyBorder="1" applyAlignment="1">
      <alignment vertical="center"/>
    </xf>
    <xf numFmtId="0" fontId="13" fillId="0" borderId="0" xfId="0" applyFont="1" applyAlignment="1">
      <alignment horizontal="left" wrapText="1"/>
    </xf>
    <xf numFmtId="0" fontId="14" fillId="0" borderId="5" xfId="2" applyFont="1" applyBorder="1" applyAlignment="1">
      <alignment vertical="center" wrapText="1"/>
    </xf>
    <xf numFmtId="0" fontId="14" fillId="0" borderId="6" xfId="2" applyFont="1" applyBorder="1" applyAlignment="1">
      <alignment vertical="center" wrapText="1"/>
    </xf>
    <xf numFmtId="0" fontId="14" fillId="0" borderId="7" xfId="2" applyFont="1" applyBorder="1" applyAlignment="1">
      <alignment vertical="center" wrapText="1"/>
    </xf>
    <xf numFmtId="0" fontId="14" fillId="0" borderId="0" xfId="2" applyFont="1" applyBorder="1" applyAlignment="1">
      <alignment horizontal="left" vertical="center" wrapText="1"/>
    </xf>
    <xf numFmtId="0" fontId="14" fillId="0" borderId="0" xfId="2" applyFont="1" applyBorder="1" applyAlignment="1">
      <alignment horizontal="left" vertical="center"/>
    </xf>
    <xf numFmtId="0" fontId="14" fillId="0" borderId="0" xfId="2" applyFont="1" applyFill="1" applyBorder="1" applyAlignment="1">
      <alignment horizontal="left" vertical="center" wrapText="1"/>
    </xf>
    <xf numFmtId="0" fontId="14" fillId="0" borderId="0" xfId="2" applyFont="1" applyFill="1" applyBorder="1" applyAlignment="1">
      <alignment horizontal="left" vertical="center"/>
    </xf>
    <xf numFmtId="9" fontId="18" fillId="2" borderId="0" xfId="4" applyFont="1" applyFill="1" applyBorder="1" applyAlignment="1">
      <alignment vertical="center"/>
    </xf>
    <xf numFmtId="164" fontId="18" fillId="0" borderId="0" xfId="0" applyNumberFormat="1" applyFont="1" applyFill="1" applyBorder="1" applyAlignment="1">
      <alignment vertical="center"/>
    </xf>
  </cellXfs>
  <cellStyles count="6">
    <cellStyle name="Accent2" xfId="5" builtinId="33"/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  <cellStyle name="Percent" xfId="4" builtinId="5"/>
  </cellStyles>
  <dxfs count="21">
    <dxf>
      <numFmt numFmtId="13" formatCode="0%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rgb="FF161C30"/>
        <name val="Calibri"/>
        <family val="2"/>
        <scheme val="minor"/>
      </font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rgb="FF161C30"/>
        </left>
        <right style="thin">
          <color rgb="FF161C30"/>
        </right>
        <top/>
        <bottom/>
        <vertical/>
        <horizontal/>
      </border>
    </dxf>
    <dxf>
      <numFmt numFmtId="164" formatCode="&quot;£&quot;#,##0.0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rgb="FF161C30"/>
        <name val="Calibri"/>
        <family val="2"/>
        <scheme val="minor"/>
      </font>
      <numFmt numFmtId="164" formatCode="&quot;£&quot;#,##0.00"/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numFmt numFmtId="164" formatCode="&quot;£&quot;#,##0.0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rgb="FF161C30"/>
        <name val="Calibri"/>
        <family val="2"/>
        <scheme val="minor"/>
      </font>
      <numFmt numFmtId="164" formatCode="&quot;£&quot;#,##0.0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161C30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rgb="FF161C3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rgb="FFEF1C2F"/>
        </patternFill>
      </fill>
    </dxf>
    <dxf>
      <font>
        <color rgb="FFC00000"/>
      </font>
    </dxf>
    <dxf>
      <font>
        <color rgb="FFC0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Light9" defaultPivotStyle="PivotStyleLight16">
    <tableStyle name="Personal monthly budget" pivot="0" count="7" xr9:uid="{DF2684C2-C435-47FA-9646-E632C3AE8948}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</tableStyles>
  <colors>
    <mruColors>
      <color rgb="FF161C30"/>
      <color rgb="FFEF1C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'PERSONAL MONTHLY BUDGET'!$D$14</c:f>
              <c:strCache>
                <c:ptCount val="1"/>
                <c:pt idx="0">
                  <c:v>Monthly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'PERSONAL MONTHLY BUDGET'!$B$15:$B$35</c:f>
              <c:strCache>
                <c:ptCount val="20"/>
                <c:pt idx="0">
                  <c:v>Rent / Mortgage </c:v>
                </c:pt>
                <c:pt idx="1">
                  <c:v>Council Tax </c:v>
                </c:pt>
                <c:pt idx="2">
                  <c:v>Electricity </c:v>
                </c:pt>
                <c:pt idx="3">
                  <c:v>Gas</c:v>
                </c:pt>
                <c:pt idx="4">
                  <c:v>Telephone </c:v>
                </c:pt>
                <c:pt idx="5">
                  <c:v>Groceries </c:v>
                </c:pt>
                <c:pt idx="6">
                  <c:v>Catalogues / Mail Order</c:v>
                </c:pt>
                <c:pt idx="7">
                  <c:v>Credit Cards</c:v>
                </c:pt>
                <c:pt idx="8">
                  <c:v>Hire Purchase </c:v>
                </c:pt>
                <c:pt idx="9">
                  <c:v>Car Loans </c:v>
                </c:pt>
                <c:pt idx="10">
                  <c:v>Other Loans </c:v>
                </c:pt>
                <c:pt idx="11">
                  <c:v>Savings </c:v>
                </c:pt>
                <c:pt idx="12">
                  <c:v>Transport / fares / fuel </c:v>
                </c:pt>
                <c:pt idx="13">
                  <c:v>Clothing </c:v>
                </c:pt>
                <c:pt idx="14">
                  <c:v>Pension Payments </c:v>
                </c:pt>
                <c:pt idx="15">
                  <c:v>Home Insurance </c:v>
                </c:pt>
                <c:pt idx="16">
                  <c:v>Car Insurance </c:v>
                </c:pt>
                <c:pt idx="17">
                  <c:v>Life Insurance </c:v>
                </c:pt>
                <c:pt idx="18">
                  <c:v>Entertainment </c:v>
                </c:pt>
                <c:pt idx="19">
                  <c:v>Other Expenditure </c:v>
                </c:pt>
              </c:strCache>
            </c:strRef>
          </c:cat>
          <c:val>
            <c:numRef>
              <c:f>'PERSONAL MONTHLY BUDGET'!$C$15:$C$35</c:f>
            </c:numRef>
          </c:val>
          <c:extLst>
            <c:ext xmlns:c16="http://schemas.microsoft.com/office/drawing/2014/chart" uri="{C3380CC4-5D6E-409C-BE32-E72D297353CC}">
              <c16:uniqueId val="{00000000-12F5-4BA3-A4F5-99C930553C3B}"/>
            </c:ext>
          </c:extLst>
        </c:ser>
        <c:ser>
          <c:idx val="1"/>
          <c:order val="1"/>
          <c:tx>
            <c:strRef>
              <c:f>'PERSONAL MONTHLY BUDGET'!$D$14</c:f>
              <c:strCache>
                <c:ptCount val="1"/>
                <c:pt idx="0">
                  <c:v>Monthly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F3-45DB-A0FB-C17045EB9BA8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F3-45DB-A0FB-C17045EB9BA8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F3-45DB-A0FB-C17045EB9BA8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F3-45DB-A0FB-C17045EB9BA8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8F3-45DB-A0FB-C17045EB9BA8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8F3-45DB-A0FB-C17045EB9BA8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8F3-45DB-A0FB-C17045EB9BA8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8F3-45DB-A0FB-C17045EB9BA8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8F3-45DB-A0FB-C17045EB9BA8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8F3-45DB-A0FB-C17045EB9BA8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8F3-45DB-A0FB-C17045EB9BA8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8F3-45DB-A0FB-C17045EB9BA8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8F3-45DB-A0FB-C17045EB9BA8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88F3-45DB-A0FB-C17045EB9BA8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88F3-45DB-A0FB-C17045EB9BA8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88F3-45DB-A0FB-C17045EB9BA8}"/>
              </c:ext>
            </c:extLst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88F3-45DB-A0FB-C17045EB9BA8}"/>
              </c:ext>
            </c:extLst>
          </c:dPt>
          <c:dPt>
            <c:idx val="17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88F3-45DB-A0FB-C17045EB9BA8}"/>
              </c:ext>
            </c:extLst>
          </c:dPt>
          <c:dPt>
            <c:idx val="18"/>
            <c:bubble3D val="0"/>
            <c:spPr>
              <a:gradFill>
                <a:gsLst>
                  <a:gs pos="100000">
                    <a:schemeClr val="accent1">
                      <a:lumMod val="8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88F3-45DB-A0FB-C17045EB9BA8}"/>
              </c:ext>
            </c:extLst>
          </c:dPt>
          <c:dPt>
            <c:idx val="19"/>
            <c:bubble3D val="0"/>
            <c:spPr>
              <a:gradFill>
                <a:gsLst>
                  <a:gs pos="100000">
                    <a:schemeClr val="accent2">
                      <a:lumMod val="8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88F3-45DB-A0FB-C17045EB9B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'PERSONAL MONTHLY BUDGET'!$B$15:$B$35</c:f>
              <c:strCache>
                <c:ptCount val="20"/>
                <c:pt idx="0">
                  <c:v>Rent / Mortgage </c:v>
                </c:pt>
                <c:pt idx="1">
                  <c:v>Council Tax </c:v>
                </c:pt>
                <c:pt idx="2">
                  <c:v>Electricity </c:v>
                </c:pt>
                <c:pt idx="3">
                  <c:v>Gas</c:v>
                </c:pt>
                <c:pt idx="4">
                  <c:v>Telephone </c:v>
                </c:pt>
                <c:pt idx="5">
                  <c:v>Groceries </c:v>
                </c:pt>
                <c:pt idx="6">
                  <c:v>Catalogues / Mail Order</c:v>
                </c:pt>
                <c:pt idx="7">
                  <c:v>Credit Cards</c:v>
                </c:pt>
                <c:pt idx="8">
                  <c:v>Hire Purchase </c:v>
                </c:pt>
                <c:pt idx="9">
                  <c:v>Car Loans </c:v>
                </c:pt>
                <c:pt idx="10">
                  <c:v>Other Loans </c:v>
                </c:pt>
                <c:pt idx="11">
                  <c:v>Savings </c:v>
                </c:pt>
                <c:pt idx="12">
                  <c:v>Transport / fares / fuel </c:v>
                </c:pt>
                <c:pt idx="13">
                  <c:v>Clothing </c:v>
                </c:pt>
                <c:pt idx="14">
                  <c:v>Pension Payments </c:v>
                </c:pt>
                <c:pt idx="15">
                  <c:v>Home Insurance </c:v>
                </c:pt>
                <c:pt idx="16">
                  <c:v>Car Insurance </c:v>
                </c:pt>
                <c:pt idx="17">
                  <c:v>Life Insurance </c:v>
                </c:pt>
                <c:pt idx="18">
                  <c:v>Entertainment </c:v>
                </c:pt>
                <c:pt idx="19">
                  <c:v>Other Expenditure </c:v>
                </c:pt>
              </c:strCache>
            </c:strRef>
          </c:cat>
          <c:val>
            <c:numRef>
              <c:f>'PERSONAL MONTHLY BUDGET'!$D$15:$D$35</c:f>
              <c:numCache>
                <c:formatCode>"£"#,##0.00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1-12F5-4BA3-A4F5-99C930553C3B}"/>
            </c:ext>
          </c:extLst>
        </c:ser>
        <c:ser>
          <c:idx val="2"/>
          <c:order val="2"/>
          <c:tx>
            <c:strRef>
              <c:f>'PERSONAL MONTHLY BUDGET'!$E$14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88F3-45DB-A0FB-C17045EB9BA8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88F3-45DB-A0FB-C17045EB9BA8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88F3-45DB-A0FB-C17045EB9BA8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88F3-45DB-A0FB-C17045EB9BA8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88F3-45DB-A0FB-C17045EB9BA8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88F3-45DB-A0FB-C17045EB9BA8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88F3-45DB-A0FB-C17045EB9BA8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88F3-45DB-A0FB-C17045EB9BA8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88F3-45DB-A0FB-C17045EB9BA8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88F3-45DB-A0FB-C17045EB9BA8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88F3-45DB-A0FB-C17045EB9BA8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88F3-45DB-A0FB-C17045EB9BA8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88F3-45DB-A0FB-C17045EB9BA8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88F3-45DB-A0FB-C17045EB9BA8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88F3-45DB-A0FB-C17045EB9BA8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88F3-45DB-A0FB-C17045EB9BA8}"/>
              </c:ext>
            </c:extLst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88F3-45DB-A0FB-C17045EB9BA8}"/>
              </c:ext>
            </c:extLst>
          </c:dPt>
          <c:dPt>
            <c:idx val="17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B-88F3-45DB-A0FB-C17045EB9BA8}"/>
              </c:ext>
            </c:extLst>
          </c:dPt>
          <c:dPt>
            <c:idx val="18"/>
            <c:bubble3D val="0"/>
            <c:spPr>
              <a:gradFill>
                <a:gsLst>
                  <a:gs pos="100000">
                    <a:schemeClr val="accent1">
                      <a:lumMod val="8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88F3-45DB-A0FB-C17045EB9BA8}"/>
              </c:ext>
            </c:extLst>
          </c:dPt>
          <c:dPt>
            <c:idx val="19"/>
            <c:bubble3D val="0"/>
            <c:spPr>
              <a:gradFill>
                <a:gsLst>
                  <a:gs pos="100000">
                    <a:schemeClr val="accent2">
                      <a:lumMod val="8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88F3-45DB-A0FB-C17045EB9BA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'PERSONAL MONTHLY BUDGET'!$B$15:$B$35</c:f>
              <c:strCache>
                <c:ptCount val="20"/>
                <c:pt idx="0">
                  <c:v>Rent / Mortgage </c:v>
                </c:pt>
                <c:pt idx="1">
                  <c:v>Council Tax </c:v>
                </c:pt>
                <c:pt idx="2">
                  <c:v>Electricity </c:v>
                </c:pt>
                <c:pt idx="3">
                  <c:v>Gas</c:v>
                </c:pt>
                <c:pt idx="4">
                  <c:v>Telephone </c:v>
                </c:pt>
                <c:pt idx="5">
                  <c:v>Groceries </c:v>
                </c:pt>
                <c:pt idx="6">
                  <c:v>Catalogues / Mail Order</c:v>
                </c:pt>
                <c:pt idx="7">
                  <c:v>Credit Cards</c:v>
                </c:pt>
                <c:pt idx="8">
                  <c:v>Hire Purchase </c:v>
                </c:pt>
                <c:pt idx="9">
                  <c:v>Car Loans </c:v>
                </c:pt>
                <c:pt idx="10">
                  <c:v>Other Loans </c:v>
                </c:pt>
                <c:pt idx="11">
                  <c:v>Savings </c:v>
                </c:pt>
                <c:pt idx="12">
                  <c:v>Transport / fares / fuel </c:v>
                </c:pt>
                <c:pt idx="13">
                  <c:v>Clothing </c:v>
                </c:pt>
                <c:pt idx="14">
                  <c:v>Pension Payments </c:v>
                </c:pt>
                <c:pt idx="15">
                  <c:v>Home Insurance </c:v>
                </c:pt>
                <c:pt idx="16">
                  <c:v>Car Insurance </c:v>
                </c:pt>
                <c:pt idx="17">
                  <c:v>Life Insurance </c:v>
                </c:pt>
                <c:pt idx="18">
                  <c:v>Entertainment </c:v>
                </c:pt>
                <c:pt idx="19">
                  <c:v>Other Expenditure </c:v>
                </c:pt>
              </c:strCache>
            </c:strRef>
          </c:cat>
          <c:val>
            <c:numRef>
              <c:f>'PERSONAL MONTHLY BUDGET'!$E$15:$E$35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F5-4BA3-A4F5-99C930553C3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3</xdr:row>
      <xdr:rowOff>152399</xdr:rowOff>
    </xdr:from>
    <xdr:to>
      <xdr:col>23</xdr:col>
      <xdr:colOff>114300</xdr:colOff>
      <xdr:row>34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BA66EC5-21DF-4CE6-B804-B459613A05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96981</xdr:colOff>
      <xdr:row>0</xdr:row>
      <xdr:rowOff>124691</xdr:rowOff>
    </xdr:from>
    <xdr:to>
      <xdr:col>1</xdr:col>
      <xdr:colOff>803506</xdr:colOff>
      <xdr:row>2</xdr:row>
      <xdr:rowOff>40044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BC9FF07-386D-477C-9049-9B021075A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163" y="124691"/>
          <a:ext cx="706525" cy="80897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B14:E35" totalsRowCount="1" headerRowDxfId="9" dataDxfId="8" totalsRowCellStyle="Accent2">
  <autoFilter ref="B14:E34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Expenditure" totalsRowLabel="Subtotal" dataDxfId="7" totalsRowDxfId="6" totalsRowCellStyle="Accent2"/>
    <tableColumn id="2" xr3:uid="{00000000-0010-0000-0000-000002000000}" name="National Ave" totalsRowFunction="sum" dataDxfId="5" totalsRowDxfId="4" totalsRowCellStyle="Accent2">
      <calculatedColumnFormula>'National Averages'!C2</calculatedColumnFormula>
    </tableColumn>
    <tableColumn id="3" xr3:uid="{00000000-0010-0000-0000-000003000000}" name="Monthly" totalsRowFunction="sum" dataDxfId="3" totalsRowDxfId="2" totalsRowCellStyle="Accent2"/>
    <tableColumn id="4" xr3:uid="{00000000-0010-0000-0000-000004000000}" name="%" totalsRowFunction="sum" dataDxfId="1" totalsRowDxfId="0" dataCellStyle="Percent" totalsRowCellStyle="Accent2">
      <calculatedColumnFormula>IFERROR(SUM(D15/$E$11),"")</calculatedColumnFormula>
    </tableColumn>
  </tableColumns>
  <tableStyleInfo name="Personal monthly budget" showFirstColumn="1" showLastColumn="1" showRowStripes="0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heme/theme1.xml><?xml version="1.0" encoding="utf-8"?>
<a:theme xmlns:a="http://schemas.openxmlformats.org/drawingml/2006/main" name="WeightLossTracker">
  <a:themeElements>
    <a:clrScheme name="WeightLossTracker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7B0B8"/>
      </a:accent1>
      <a:accent2>
        <a:srgbClr val="FF6B6B"/>
      </a:accent2>
      <a:accent3>
        <a:srgbClr val="556270"/>
      </a:accent3>
      <a:accent4>
        <a:srgbClr val="81B63C"/>
      </a:accent4>
      <a:accent5>
        <a:srgbClr val="ED932C"/>
      </a:accent5>
      <a:accent6>
        <a:srgbClr val="A0729D"/>
      </a:accent6>
      <a:hlink>
        <a:srgbClr val="39ADDC"/>
      </a:hlink>
      <a:folHlink>
        <a:srgbClr val="895EA7"/>
      </a:folHlink>
    </a:clrScheme>
    <a:fontScheme name="Finance charge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Spring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100000"/>
                <a:shade val="85000"/>
                <a:lumMod val="8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7000"/>
                <a:satMod val="100000"/>
                <a:lumMod val="110000"/>
              </a:schemeClr>
            </a:gs>
            <a:gs pos="100000">
              <a:schemeClr val="phClr">
                <a:shade val="85000"/>
                <a:lumMod val="80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88900" dist="38100" dir="5400000" algn="ctr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5400000"/>
            </a:lightRig>
          </a:scene3d>
          <a:sp3d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100000"/>
                <a:hueMod val="100000"/>
                <a:satMod val="106000"/>
                <a:lumMod val="100000"/>
              </a:schemeClr>
            </a:gs>
            <a:gs pos="88000">
              <a:schemeClr val="phClr">
                <a:tint val="90000"/>
                <a:shade val="68000"/>
                <a:hueMod val="100000"/>
                <a:satMod val="114000"/>
                <a:lumMod val="74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4000"/>
                <a:shade val="100000"/>
                <a:hueMod val="100000"/>
                <a:satMod val="118000"/>
                <a:lumMod val="100000"/>
              </a:schemeClr>
            </a:gs>
            <a:gs pos="100000">
              <a:schemeClr val="phClr">
                <a:tint val="98000"/>
                <a:shade val="68000"/>
                <a:hueMod val="100000"/>
                <a:satMod val="118000"/>
                <a:lumMod val="82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Y79"/>
  <sheetViews>
    <sheetView showGridLines="0" tabSelected="1" zoomScale="55" zoomScaleNormal="55" workbookViewId="0">
      <selection activeCell="B5" sqref="B5:B7"/>
    </sheetView>
  </sheetViews>
  <sheetFormatPr defaultRowHeight="12.9" x14ac:dyDescent="0.5"/>
  <cols>
    <col min="1" max="1" width="2.703125" style="6" customWidth="1"/>
    <col min="2" max="2" width="63.87890625" customWidth="1"/>
    <col min="3" max="3" width="16" hidden="1" customWidth="1"/>
    <col min="4" max="4" width="23.17578125" bestFit="1" customWidth="1"/>
    <col min="5" max="5" width="12.5859375" style="8" customWidth="1"/>
    <col min="6" max="6" width="2.703125" customWidth="1"/>
    <col min="7" max="7" width="21.703125" customWidth="1"/>
    <col min="8" max="8" width="2.5859375" customWidth="1"/>
    <col min="9" max="9" width="2.41015625" customWidth="1"/>
    <col min="10" max="10" width="12.5859375" style="3" customWidth="1"/>
    <col min="11" max="11" width="2.703125" customWidth="1"/>
    <col min="25" max="25" width="0" hidden="1" customWidth="1"/>
  </cols>
  <sheetData>
    <row r="1" spans="1:25" ht="50.25" customHeight="1" x14ac:dyDescent="0.65">
      <c r="B1" s="58"/>
      <c r="C1" s="58"/>
      <c r="D1" s="58"/>
      <c r="E1" s="58"/>
      <c r="F1" s="58"/>
      <c r="G1" s="58"/>
      <c r="H1" s="58"/>
      <c r="I1" s="58"/>
      <c r="J1" s="58"/>
      <c r="K1" s="18"/>
    </row>
    <row r="2" spans="1:25" s="1" customFormat="1" ht="20.25" customHeight="1" x14ac:dyDescent="0.55000000000000004">
      <c r="A2" s="7"/>
      <c r="B2" s="19"/>
      <c r="C2" s="19"/>
      <c r="D2" s="19"/>
      <c r="E2" s="50"/>
      <c r="F2" s="19"/>
      <c r="G2" s="19"/>
      <c r="H2" s="19"/>
      <c r="I2" s="19"/>
      <c r="J2" s="20"/>
      <c r="K2" s="19"/>
      <c r="L2" s="5"/>
    </row>
    <row r="3" spans="1:25" s="1" customFormat="1" ht="28.2" x14ac:dyDescent="1.05">
      <c r="A3" s="7"/>
      <c r="B3" s="21" t="s">
        <v>60</v>
      </c>
      <c r="C3" s="21"/>
      <c r="D3" s="19"/>
      <c r="E3" s="51"/>
      <c r="F3" s="21"/>
      <c r="G3" s="21"/>
      <c r="H3" s="21"/>
      <c r="I3" s="21"/>
      <c r="J3" s="22"/>
      <c r="K3" s="19"/>
      <c r="L3" s="5"/>
    </row>
    <row r="4" spans="1:25" x14ac:dyDescent="0.5">
      <c r="B4" s="23"/>
      <c r="C4" s="23"/>
      <c r="D4" s="23"/>
      <c r="E4" s="49"/>
      <c r="F4" s="23"/>
      <c r="G4" s="23"/>
      <c r="H4" s="23"/>
      <c r="I4" s="23"/>
      <c r="J4" s="24"/>
      <c r="K4" s="23"/>
      <c r="L4" s="4"/>
    </row>
    <row r="5" spans="1:25" x14ac:dyDescent="0.5">
      <c r="B5" s="59" t="s">
        <v>65</v>
      </c>
      <c r="C5" s="25"/>
      <c r="D5" s="25" t="s">
        <v>40</v>
      </c>
      <c r="E5" s="26">
        <f>E9/4</f>
        <v>0</v>
      </c>
      <c r="F5" s="23"/>
      <c r="G5" s="64"/>
      <c r="H5" s="65"/>
      <c r="I5" s="65"/>
      <c r="J5" s="67"/>
      <c r="K5" s="23"/>
      <c r="L5" s="4"/>
    </row>
    <row r="6" spans="1:25" x14ac:dyDescent="0.5">
      <c r="B6" s="60"/>
      <c r="C6" s="25"/>
      <c r="D6" s="25" t="s">
        <v>14</v>
      </c>
      <c r="E6" s="26">
        <f>E10/4</f>
        <v>0</v>
      </c>
      <c r="F6" s="23"/>
      <c r="G6" s="65"/>
      <c r="H6" s="65"/>
      <c r="I6" s="65"/>
      <c r="J6" s="67"/>
      <c r="K6" s="23"/>
      <c r="L6" s="4"/>
    </row>
    <row r="7" spans="1:25" x14ac:dyDescent="0.5">
      <c r="B7" s="61"/>
      <c r="C7" s="25"/>
      <c r="D7" s="25" t="s">
        <v>13</v>
      </c>
      <c r="E7" s="27">
        <f>SUM(E5:E6)</f>
        <v>0</v>
      </c>
      <c r="F7" s="23"/>
      <c r="G7" s="62" t="s">
        <v>11</v>
      </c>
      <c r="H7" s="63"/>
      <c r="I7" s="63"/>
      <c r="J7" s="57">
        <f>E11-J16</f>
        <v>0</v>
      </c>
      <c r="K7" s="23"/>
      <c r="L7" s="4"/>
      <c r="Y7">
        <v>66.2</v>
      </c>
    </row>
    <row r="8" spans="1:25" x14ac:dyDescent="0.5">
      <c r="B8" s="23"/>
      <c r="C8" s="23"/>
      <c r="D8" s="23"/>
      <c r="E8" s="28"/>
      <c r="F8" s="23"/>
      <c r="G8" s="63"/>
      <c r="H8" s="63"/>
      <c r="I8" s="63"/>
      <c r="J8" s="57"/>
      <c r="K8" s="23"/>
      <c r="L8" s="4"/>
      <c r="Y8">
        <v>23.6</v>
      </c>
    </row>
    <row r="9" spans="1:25" x14ac:dyDescent="0.5">
      <c r="B9" s="59" t="s">
        <v>1</v>
      </c>
      <c r="C9" s="25"/>
      <c r="D9" s="25" t="s">
        <v>61</v>
      </c>
      <c r="E9" s="29"/>
      <c r="F9" s="23"/>
      <c r="G9" s="62" t="s">
        <v>12</v>
      </c>
      <c r="H9" s="63"/>
      <c r="I9" s="63"/>
      <c r="J9" s="66">
        <f>100%-Housing[[#Totals],[%]]</f>
        <v>1</v>
      </c>
      <c r="K9" s="23"/>
      <c r="L9" s="4"/>
      <c r="Y9">
        <v>31.8</v>
      </c>
    </row>
    <row r="10" spans="1:25" x14ac:dyDescent="0.5">
      <c r="B10" s="60"/>
      <c r="C10" s="25"/>
      <c r="D10" s="25" t="s">
        <v>62</v>
      </c>
      <c r="E10" s="30"/>
      <c r="F10" s="23"/>
      <c r="G10" s="63"/>
      <c r="H10" s="63"/>
      <c r="I10" s="63"/>
      <c r="J10" s="66"/>
      <c r="K10" s="23"/>
      <c r="L10" s="4"/>
      <c r="Y10">
        <v>16.5</v>
      </c>
    </row>
    <row r="11" spans="1:25" x14ac:dyDescent="0.5">
      <c r="B11" s="61"/>
      <c r="C11" s="25"/>
      <c r="D11" s="25" t="s">
        <v>0</v>
      </c>
      <c r="E11" s="31">
        <f>SUM(E9:E10)</f>
        <v>0</v>
      </c>
      <c r="F11" s="23"/>
      <c r="G11" s="23"/>
      <c r="H11" s="23"/>
      <c r="I11" s="23"/>
      <c r="J11" s="24"/>
      <c r="K11" s="23"/>
      <c r="L11" s="4"/>
      <c r="Y11">
        <v>17.899999999999999</v>
      </c>
    </row>
    <row r="12" spans="1:25" x14ac:dyDescent="0.5">
      <c r="B12" s="52" t="s">
        <v>63</v>
      </c>
      <c r="C12" s="53"/>
      <c r="D12" s="53"/>
      <c r="E12" s="53"/>
      <c r="F12" s="23"/>
      <c r="G12" s="23"/>
      <c r="H12" s="23"/>
      <c r="I12" s="23"/>
      <c r="J12" s="24"/>
      <c r="K12" s="23"/>
      <c r="L12" s="4"/>
    </row>
    <row r="13" spans="1:25" x14ac:dyDescent="0.5">
      <c r="B13" s="23"/>
      <c r="C13" s="23"/>
      <c r="D13" s="23"/>
      <c r="E13" s="28"/>
      <c r="F13" s="23"/>
      <c r="G13" s="56"/>
      <c r="H13" s="56"/>
      <c r="I13" s="56"/>
      <c r="J13" s="56"/>
      <c r="K13" s="23"/>
      <c r="L13" s="4"/>
      <c r="Y13">
        <v>101.3</v>
      </c>
    </row>
    <row r="14" spans="1:25" x14ac:dyDescent="0.5">
      <c r="B14" s="36" t="s">
        <v>10</v>
      </c>
      <c r="C14" s="37" t="s">
        <v>16</v>
      </c>
      <c r="D14" s="37" t="s">
        <v>9</v>
      </c>
      <c r="E14" s="38" t="s">
        <v>15</v>
      </c>
      <c r="F14" s="23"/>
      <c r="G14" s="54" t="s">
        <v>7</v>
      </c>
      <c r="H14" s="54"/>
      <c r="I14" s="54"/>
      <c r="J14" s="57">
        <f>SUBTOTAL(109,E11)</f>
        <v>0</v>
      </c>
      <c r="K14" s="23"/>
      <c r="L14" s="4"/>
      <c r="Y14">
        <v>47.7</v>
      </c>
    </row>
    <row r="15" spans="1:25" ht="15.6" x14ac:dyDescent="0.5">
      <c r="B15" s="39" t="s">
        <v>41</v>
      </c>
      <c r="C15" s="32">
        <f>'National Averages'!C2</f>
        <v>350.16666666666669</v>
      </c>
      <c r="D15" s="40"/>
      <c r="E15" s="41" t="str">
        <f t="shared" ref="E15:E33" si="0">IFERROR(SUM(D15/$E$11),"")</f>
        <v/>
      </c>
      <c r="F15" s="23"/>
      <c r="G15" s="54"/>
      <c r="H15" s="54"/>
      <c r="I15" s="54"/>
      <c r="J15" s="57"/>
      <c r="K15" s="23"/>
      <c r="L15" s="4"/>
      <c r="Y15">
        <v>13.7</v>
      </c>
    </row>
    <row r="16" spans="1:25" ht="15.6" x14ac:dyDescent="0.5">
      <c r="B16" s="39" t="s">
        <v>42</v>
      </c>
      <c r="C16" s="32">
        <f>'National Averages'!C3</f>
        <v>286.83333333333331</v>
      </c>
      <c r="D16" s="40"/>
      <c r="E16" s="45" t="str">
        <f t="shared" si="0"/>
        <v/>
      </c>
      <c r="F16" s="23"/>
      <c r="G16" s="54" t="s">
        <v>4</v>
      </c>
      <c r="H16" s="54"/>
      <c r="I16" s="54"/>
      <c r="J16" s="57">
        <f>SUBTOTAL(109,Housing[Monthly])</f>
        <v>0</v>
      </c>
      <c r="K16" s="23"/>
      <c r="L16" s="4"/>
      <c r="Y16">
        <v>10.6</v>
      </c>
    </row>
    <row r="17" spans="2:25" ht="15.6" x14ac:dyDescent="0.5">
      <c r="B17" s="39" t="s">
        <v>43</v>
      </c>
      <c r="C17" s="32">
        <f>'National Averages'!C4</f>
        <v>262.58333333333331</v>
      </c>
      <c r="D17" s="40"/>
      <c r="E17" s="42" t="str">
        <f t="shared" si="0"/>
        <v/>
      </c>
      <c r="F17" s="23"/>
      <c r="G17" s="54"/>
      <c r="H17" s="54"/>
      <c r="I17" s="54"/>
      <c r="J17" s="57"/>
      <c r="K17" s="23"/>
      <c r="L17" s="4"/>
      <c r="Y17">
        <v>8.6999999999999993</v>
      </c>
    </row>
    <row r="18" spans="2:25" ht="15.6" x14ac:dyDescent="0.5">
      <c r="B18" s="39" t="s">
        <v>44</v>
      </c>
      <c r="C18" s="32">
        <f>'National Averages'!C5</f>
        <v>214.91666666666666</v>
      </c>
      <c r="D18" s="40"/>
      <c r="E18" s="45" t="str">
        <f t="shared" si="0"/>
        <v/>
      </c>
      <c r="F18" s="23"/>
      <c r="G18" s="54" t="s">
        <v>8</v>
      </c>
      <c r="H18" s="54"/>
      <c r="I18" s="54"/>
      <c r="J18" s="57">
        <f>J14-J16</f>
        <v>0</v>
      </c>
      <c r="K18" s="23"/>
      <c r="L18" s="4"/>
      <c r="Y18">
        <v>3.7</v>
      </c>
    </row>
    <row r="19" spans="2:25" ht="15.6" x14ac:dyDescent="0.5">
      <c r="B19" s="39" t="s">
        <v>45</v>
      </c>
      <c r="C19" s="32">
        <f>'National Averages'!C6</f>
        <v>206.66666666666666</v>
      </c>
      <c r="D19" s="40"/>
      <c r="E19" s="41" t="str">
        <f t="shared" si="0"/>
        <v/>
      </c>
      <c r="F19" s="23"/>
      <c r="G19" s="54"/>
      <c r="H19" s="54"/>
      <c r="I19" s="54"/>
      <c r="J19" s="57"/>
      <c r="K19" s="23"/>
      <c r="L19" s="4"/>
      <c r="Y19">
        <v>80.8</v>
      </c>
    </row>
    <row r="20" spans="2:25" ht="15.6" x14ac:dyDescent="0.5">
      <c r="B20" s="39" t="s">
        <v>46</v>
      </c>
      <c r="C20" s="32">
        <f>'National Averages'!C7</f>
        <v>176.33333333333334</v>
      </c>
      <c r="D20" s="40"/>
      <c r="E20" s="41" t="str">
        <f t="shared" si="0"/>
        <v/>
      </c>
      <c r="F20" s="23"/>
      <c r="G20" s="23"/>
      <c r="H20" s="23"/>
      <c r="I20" s="23"/>
      <c r="J20" s="24"/>
      <c r="K20" s="23"/>
      <c r="L20" s="4"/>
      <c r="Y20">
        <v>24.3</v>
      </c>
    </row>
    <row r="21" spans="2:25" ht="15.6" x14ac:dyDescent="0.5">
      <c r="B21" s="39" t="s">
        <v>64</v>
      </c>
      <c r="C21" s="32">
        <f>'National Averages'!C8</f>
        <v>137.83333333333334</v>
      </c>
      <c r="D21" s="40"/>
      <c r="E21" s="45" t="str">
        <f t="shared" si="0"/>
        <v/>
      </c>
      <c r="F21" s="23"/>
      <c r="G21" s="23"/>
      <c r="H21" s="23"/>
      <c r="I21" s="23"/>
      <c r="J21" s="24"/>
      <c r="K21" s="23"/>
      <c r="L21" s="4"/>
      <c r="Y21">
        <v>0</v>
      </c>
    </row>
    <row r="22" spans="2:25" ht="15.6" x14ac:dyDescent="0.5">
      <c r="B22" s="39" t="s">
        <v>47</v>
      </c>
      <c r="C22" s="32">
        <f>'National Averages'!C9</f>
        <v>116.58333333333333</v>
      </c>
      <c r="D22" s="40"/>
      <c r="E22" s="42" t="str">
        <f t="shared" si="0"/>
        <v/>
      </c>
      <c r="F22" s="23"/>
      <c r="G22" s="23"/>
      <c r="H22" s="23"/>
      <c r="I22" s="23"/>
      <c r="J22" s="24"/>
      <c r="K22" s="23"/>
      <c r="L22" s="4"/>
      <c r="Y22">
        <v>12.4</v>
      </c>
    </row>
    <row r="23" spans="2:25" ht="15.6" x14ac:dyDescent="0.5">
      <c r="B23" s="39" t="s">
        <v>48</v>
      </c>
      <c r="C23" s="32">
        <f>'National Averages'!C10</f>
        <v>105.33333333333333</v>
      </c>
      <c r="D23" s="40"/>
      <c r="E23" s="45" t="str">
        <f t="shared" si="0"/>
        <v/>
      </c>
      <c r="F23" s="23"/>
      <c r="G23" s="23"/>
      <c r="H23" s="23"/>
      <c r="I23" s="23"/>
      <c r="J23" s="24"/>
      <c r="K23" s="23"/>
      <c r="L23" s="4"/>
      <c r="Y23">
        <v>17.600000000000001</v>
      </c>
    </row>
    <row r="24" spans="2:25" ht="15.6" x14ac:dyDescent="0.5">
      <c r="B24" s="39" t="s">
        <v>49</v>
      </c>
      <c r="C24" s="32">
        <f>'National Averages'!C11</f>
        <v>102.25</v>
      </c>
      <c r="D24" s="40"/>
      <c r="E24" s="42" t="str">
        <f t="shared" si="0"/>
        <v/>
      </c>
      <c r="F24" s="23"/>
      <c r="G24" s="23"/>
      <c r="H24" s="23"/>
      <c r="I24" s="23"/>
      <c r="J24" s="24"/>
      <c r="K24" s="23"/>
      <c r="L24" s="4"/>
      <c r="Y24">
        <v>6.9</v>
      </c>
    </row>
    <row r="25" spans="2:25" ht="15.6" x14ac:dyDescent="0.5">
      <c r="B25" s="39" t="s">
        <v>50</v>
      </c>
      <c r="C25" s="32">
        <f>'National Averages'!C12</f>
        <v>77.583333333333329</v>
      </c>
      <c r="D25" s="40"/>
      <c r="E25" s="45" t="str">
        <f t="shared" si="0"/>
        <v/>
      </c>
      <c r="F25" s="23"/>
      <c r="G25" s="23"/>
      <c r="H25" s="23"/>
      <c r="I25" s="23"/>
      <c r="J25" s="24"/>
      <c r="K25" s="23"/>
      <c r="L25" s="4"/>
      <c r="Y25">
        <v>49.6</v>
      </c>
    </row>
    <row r="26" spans="2:25" ht="15.6" x14ac:dyDescent="0.5">
      <c r="B26" s="39" t="s">
        <v>51</v>
      </c>
      <c r="C26" s="32">
        <f>'National Averages'!C13</f>
        <v>76.25</v>
      </c>
      <c r="D26" s="40"/>
      <c r="E26" s="42" t="str">
        <f t="shared" si="0"/>
        <v/>
      </c>
      <c r="F26" s="23"/>
      <c r="G26" s="23"/>
      <c r="H26" s="23"/>
      <c r="I26" s="23"/>
      <c r="J26" s="24"/>
      <c r="K26" s="23"/>
      <c r="L26" s="4"/>
      <c r="Y26">
        <v>39.299999999999997</v>
      </c>
    </row>
    <row r="27" spans="2:25" ht="15.6" x14ac:dyDescent="0.5">
      <c r="B27" s="39" t="s">
        <v>52</v>
      </c>
      <c r="C27" s="32">
        <f>'National Averages'!C14</f>
        <v>71.5</v>
      </c>
      <c r="D27" s="40"/>
      <c r="E27" s="45" t="str">
        <f t="shared" si="0"/>
        <v/>
      </c>
      <c r="F27" s="23"/>
      <c r="G27" s="23"/>
      <c r="H27" s="23"/>
      <c r="I27" s="23"/>
      <c r="J27" s="24"/>
      <c r="K27" s="23"/>
      <c r="L27" s="4"/>
    </row>
    <row r="28" spans="2:25" ht="15.6" x14ac:dyDescent="0.5">
      <c r="B28" s="39" t="s">
        <v>53</v>
      </c>
      <c r="C28" s="32">
        <f>'National Averages'!C15</f>
        <v>53.75</v>
      </c>
      <c r="D28" s="40"/>
      <c r="E28" s="42" t="str">
        <f t="shared" si="0"/>
        <v/>
      </c>
      <c r="F28" s="23"/>
      <c r="G28" s="23"/>
      <c r="H28" s="23"/>
      <c r="I28" s="23"/>
      <c r="J28" s="24"/>
      <c r="K28" s="23"/>
      <c r="L28" s="4"/>
    </row>
    <row r="29" spans="2:25" ht="15.6" x14ac:dyDescent="0.5">
      <c r="B29" s="39" t="s">
        <v>54</v>
      </c>
      <c r="C29" s="32">
        <f>'National Averages'!C16</f>
        <v>59.333333333333336</v>
      </c>
      <c r="D29" s="40"/>
      <c r="E29" s="45" t="str">
        <f t="shared" si="0"/>
        <v/>
      </c>
      <c r="F29" s="23"/>
      <c r="G29" s="23"/>
      <c r="H29" s="23"/>
      <c r="I29" s="23"/>
      <c r="J29" s="24"/>
      <c r="K29" s="23"/>
      <c r="L29" s="4"/>
    </row>
    <row r="30" spans="2:25" ht="15.6" x14ac:dyDescent="0.5">
      <c r="B30" s="39" t="s">
        <v>55</v>
      </c>
      <c r="C30" s="32">
        <f>'National Averages'!C17</f>
        <v>53.75</v>
      </c>
      <c r="D30" s="40"/>
      <c r="E30" s="41" t="str">
        <f t="shared" si="0"/>
        <v/>
      </c>
      <c r="F30" s="23"/>
      <c r="G30" s="23"/>
      <c r="H30" s="23"/>
      <c r="I30" s="23"/>
      <c r="J30" s="24"/>
      <c r="K30" s="23"/>
      <c r="L30" s="4"/>
    </row>
    <row r="31" spans="2:25" ht="15.6" x14ac:dyDescent="0.5">
      <c r="B31" s="39" t="s">
        <v>56</v>
      </c>
      <c r="C31" s="32">
        <f>'National Averages'!C18</f>
        <v>45.916666666666664</v>
      </c>
      <c r="D31" s="40"/>
      <c r="E31" s="44" t="str">
        <f t="shared" si="0"/>
        <v/>
      </c>
      <c r="F31" s="24"/>
      <c r="G31" s="23"/>
      <c r="H31" s="23"/>
      <c r="I31" s="23"/>
      <c r="J31" s="23"/>
      <c r="K31" s="23"/>
      <c r="L31" s="4"/>
    </row>
    <row r="32" spans="2:25" ht="15.6" x14ac:dyDescent="0.5">
      <c r="B32" s="39" t="s">
        <v>57</v>
      </c>
      <c r="C32" s="32">
        <f>'National Averages'!C19</f>
        <v>29.916666666666668</v>
      </c>
      <c r="D32" s="40"/>
      <c r="E32" s="41" t="str">
        <f t="shared" si="0"/>
        <v/>
      </c>
      <c r="F32" s="24"/>
      <c r="G32" s="23"/>
      <c r="H32" s="23"/>
      <c r="I32" s="23"/>
      <c r="J32" s="23"/>
      <c r="K32" s="23"/>
      <c r="L32" s="4"/>
    </row>
    <row r="33" spans="2:12" ht="15.6" x14ac:dyDescent="0.5">
      <c r="B33" s="39" t="s">
        <v>58</v>
      </c>
      <c r="C33" s="32">
        <f>'National Averages'!C20</f>
        <v>37.666666666666664</v>
      </c>
      <c r="D33" s="40"/>
      <c r="E33" s="45" t="str">
        <f t="shared" si="0"/>
        <v/>
      </c>
      <c r="F33" s="24"/>
      <c r="G33" s="23"/>
      <c r="H33" s="23"/>
      <c r="I33" s="23"/>
      <c r="J33" s="23"/>
      <c r="K33" s="23"/>
      <c r="L33" s="4"/>
    </row>
    <row r="34" spans="2:12" ht="15.6" x14ac:dyDescent="0.5">
      <c r="B34" s="39" t="s">
        <v>59</v>
      </c>
      <c r="C34" s="33">
        <f>'National Averages'!C21</f>
        <v>16</v>
      </c>
      <c r="D34" s="40"/>
      <c r="E34" s="43" t="str">
        <f>IFERROR(SUM(D34/$E$11),"")</f>
        <v/>
      </c>
      <c r="F34" s="24"/>
      <c r="G34" s="23"/>
      <c r="H34" s="23"/>
      <c r="I34" s="23"/>
      <c r="J34" s="23"/>
      <c r="K34" s="23"/>
      <c r="L34" s="4"/>
    </row>
    <row r="35" spans="2:12" ht="14.4" x14ac:dyDescent="0.55000000000000004">
      <c r="B35" s="46" t="s">
        <v>5</v>
      </c>
      <c r="C35" s="47">
        <f>SUBTOTAL(109,Housing[National Ave])</f>
        <v>2481.1666666666661</v>
      </c>
      <c r="D35" s="47">
        <f>SUBTOTAL(109,Housing[Monthly])</f>
        <v>0</v>
      </c>
      <c r="E35" s="48">
        <f>SUBTOTAL(109,Housing[%])</f>
        <v>0</v>
      </c>
      <c r="F35" s="24"/>
      <c r="G35" s="23"/>
      <c r="H35" s="23"/>
      <c r="I35" s="23"/>
      <c r="J35" s="23"/>
      <c r="K35" s="23"/>
      <c r="L35" s="4"/>
    </row>
    <row r="36" spans="2:12" ht="6.75" customHeight="1" x14ac:dyDescent="0.5">
      <c r="B36" s="18"/>
      <c r="C36" s="55"/>
      <c r="D36" s="55"/>
      <c r="E36" s="34"/>
      <c r="F36" s="35"/>
      <c r="G36" s="18"/>
      <c r="H36" s="18"/>
      <c r="I36" s="18"/>
      <c r="J36" s="18"/>
      <c r="K36" s="18"/>
    </row>
    <row r="37" spans="2:12" ht="6.75" customHeight="1" x14ac:dyDescent="0.5">
      <c r="B37" s="18"/>
      <c r="C37" s="55"/>
      <c r="D37" s="55"/>
      <c r="E37" s="34"/>
      <c r="F37" s="35"/>
      <c r="G37" s="18"/>
      <c r="H37" s="18"/>
      <c r="I37" s="18"/>
      <c r="J37" s="18"/>
      <c r="K37" s="18"/>
    </row>
    <row r="38" spans="2:12" ht="6.75" customHeight="1" x14ac:dyDescent="0.5">
      <c r="B38" s="18"/>
      <c r="C38" s="55"/>
      <c r="D38" s="55"/>
      <c r="E38" s="34"/>
      <c r="F38" s="35"/>
      <c r="G38" s="18"/>
      <c r="H38" s="18"/>
      <c r="I38" s="18"/>
      <c r="J38" s="18"/>
      <c r="K38" s="18"/>
    </row>
    <row r="39" spans="2:12" ht="6.75" customHeight="1" x14ac:dyDescent="0.5">
      <c r="B39" s="18"/>
      <c r="C39" s="55"/>
      <c r="D39" s="55"/>
      <c r="E39" s="34"/>
      <c r="F39" s="35"/>
      <c r="G39" s="18"/>
      <c r="H39" s="18"/>
      <c r="I39" s="18"/>
      <c r="J39" s="18"/>
      <c r="K39" s="18"/>
    </row>
    <row r="40" spans="2:12" x14ac:dyDescent="0.5">
      <c r="B40" s="18"/>
      <c r="C40" s="18"/>
      <c r="D40" s="18"/>
      <c r="E40" s="34"/>
      <c r="F40" s="35"/>
      <c r="G40" s="18"/>
      <c r="H40" s="18"/>
      <c r="I40" s="18"/>
      <c r="J40" s="18"/>
      <c r="K40" s="18"/>
    </row>
    <row r="41" spans="2:12" x14ac:dyDescent="0.5">
      <c r="B41" s="18"/>
      <c r="C41" s="18"/>
      <c r="D41" s="18"/>
      <c r="E41" s="34"/>
      <c r="F41" s="35"/>
      <c r="G41" s="18"/>
      <c r="H41" s="18"/>
      <c r="I41" s="18"/>
      <c r="J41" s="18"/>
      <c r="K41" s="18"/>
    </row>
    <row r="42" spans="2:12" x14ac:dyDescent="0.5">
      <c r="B42" s="18"/>
      <c r="C42" s="18"/>
      <c r="D42" s="18"/>
      <c r="E42" s="34"/>
      <c r="F42" s="35"/>
      <c r="G42" s="18"/>
      <c r="H42" s="18"/>
      <c r="I42" s="18"/>
      <c r="J42" s="18"/>
      <c r="K42" s="18"/>
    </row>
    <row r="43" spans="2:12" x14ac:dyDescent="0.5">
      <c r="E43" s="2"/>
      <c r="F43" s="3"/>
      <c r="J43"/>
    </row>
    <row r="44" spans="2:12" x14ac:dyDescent="0.5">
      <c r="E44" s="2"/>
      <c r="F44" s="3"/>
      <c r="J44"/>
    </row>
    <row r="45" spans="2:12" x14ac:dyDescent="0.5">
      <c r="E45" s="2"/>
      <c r="F45" s="3"/>
      <c r="J45"/>
    </row>
    <row r="46" spans="2:12" x14ac:dyDescent="0.5">
      <c r="E46" s="2"/>
      <c r="F46" s="3"/>
      <c r="J46"/>
    </row>
    <row r="47" spans="2:12" x14ac:dyDescent="0.5">
      <c r="E47" s="2"/>
      <c r="F47" s="3"/>
      <c r="J47"/>
    </row>
    <row r="48" spans="2:12" x14ac:dyDescent="0.5">
      <c r="E48" s="2"/>
      <c r="F48" s="3"/>
      <c r="J48"/>
    </row>
    <row r="49" spans="5:10" x14ac:dyDescent="0.5">
      <c r="E49" s="2"/>
      <c r="F49" s="3"/>
      <c r="J49"/>
    </row>
    <row r="50" spans="5:10" x14ac:dyDescent="0.5">
      <c r="E50" s="2"/>
      <c r="F50" s="3"/>
      <c r="J50"/>
    </row>
    <row r="51" spans="5:10" x14ac:dyDescent="0.5">
      <c r="E51" s="2"/>
      <c r="F51" s="3"/>
      <c r="J51"/>
    </row>
    <row r="52" spans="5:10" x14ac:dyDescent="0.5">
      <c r="E52" s="2"/>
      <c r="F52" s="3"/>
      <c r="J52"/>
    </row>
    <row r="53" spans="5:10" x14ac:dyDescent="0.5">
      <c r="E53" s="2"/>
      <c r="F53" s="3"/>
      <c r="J53"/>
    </row>
    <row r="54" spans="5:10" x14ac:dyDescent="0.5">
      <c r="E54" s="2"/>
      <c r="F54" s="3"/>
      <c r="J54"/>
    </row>
    <row r="55" spans="5:10" x14ac:dyDescent="0.5">
      <c r="E55" s="2"/>
      <c r="F55" s="3"/>
      <c r="J55"/>
    </row>
    <row r="56" spans="5:10" x14ac:dyDescent="0.5">
      <c r="E56" s="2"/>
      <c r="F56" s="3"/>
      <c r="J56"/>
    </row>
    <row r="57" spans="5:10" x14ac:dyDescent="0.5">
      <c r="E57" s="2"/>
      <c r="F57" s="3"/>
      <c r="J57"/>
    </row>
    <row r="58" spans="5:10" x14ac:dyDescent="0.5">
      <c r="E58" s="2"/>
      <c r="F58" s="3"/>
      <c r="J58"/>
    </row>
    <row r="59" spans="5:10" x14ac:dyDescent="0.5">
      <c r="E59" s="2"/>
      <c r="F59" s="3"/>
      <c r="J59"/>
    </row>
    <row r="60" spans="5:10" x14ac:dyDescent="0.5">
      <c r="E60" s="2"/>
      <c r="F60" s="3"/>
      <c r="J60"/>
    </row>
    <row r="61" spans="5:10" x14ac:dyDescent="0.5">
      <c r="E61" s="2"/>
      <c r="F61" s="3"/>
      <c r="J61"/>
    </row>
    <row r="62" spans="5:10" x14ac:dyDescent="0.5">
      <c r="E62" s="2"/>
      <c r="F62" s="3"/>
      <c r="J62"/>
    </row>
    <row r="63" spans="5:10" x14ac:dyDescent="0.5">
      <c r="E63" s="2"/>
      <c r="F63" s="3"/>
      <c r="J63"/>
    </row>
    <row r="64" spans="5:10" x14ac:dyDescent="0.5">
      <c r="E64" s="2"/>
      <c r="F64" s="3"/>
      <c r="J64"/>
    </row>
    <row r="65" spans="5:10" x14ac:dyDescent="0.5">
      <c r="E65" s="2"/>
      <c r="F65" s="3"/>
      <c r="J65"/>
    </row>
    <row r="66" spans="5:10" x14ac:dyDescent="0.5">
      <c r="E66" s="2"/>
      <c r="F66" s="3"/>
      <c r="J66"/>
    </row>
    <row r="67" spans="5:10" x14ac:dyDescent="0.5">
      <c r="E67" s="2"/>
      <c r="F67" s="3"/>
      <c r="J67"/>
    </row>
    <row r="68" spans="5:10" x14ac:dyDescent="0.5">
      <c r="E68" s="2"/>
      <c r="F68" s="3"/>
      <c r="J68"/>
    </row>
    <row r="69" spans="5:10" x14ac:dyDescent="0.5">
      <c r="E69" s="2"/>
      <c r="F69" s="3"/>
      <c r="J69"/>
    </row>
    <row r="70" spans="5:10" x14ac:dyDescent="0.5">
      <c r="E70" s="2"/>
      <c r="F70" s="3"/>
      <c r="J70"/>
    </row>
    <row r="71" spans="5:10" x14ac:dyDescent="0.5">
      <c r="E71" s="2"/>
      <c r="F71" s="3"/>
      <c r="J71"/>
    </row>
    <row r="72" spans="5:10" x14ac:dyDescent="0.5">
      <c r="E72" s="2"/>
      <c r="F72" s="3"/>
      <c r="J72"/>
    </row>
    <row r="73" spans="5:10" x14ac:dyDescent="0.5">
      <c r="E73" s="2"/>
      <c r="F73" s="3"/>
      <c r="J73"/>
    </row>
    <row r="74" spans="5:10" x14ac:dyDescent="0.5">
      <c r="E74" s="2"/>
      <c r="F74" s="3"/>
      <c r="J74"/>
    </row>
    <row r="75" spans="5:10" x14ac:dyDescent="0.5">
      <c r="E75" s="2"/>
      <c r="F75" s="3"/>
      <c r="J75"/>
    </row>
    <row r="76" spans="5:10" x14ac:dyDescent="0.5">
      <c r="E76" s="2"/>
    </row>
    <row r="77" spans="5:10" x14ac:dyDescent="0.5">
      <c r="E77" s="2"/>
    </row>
    <row r="78" spans="5:10" x14ac:dyDescent="0.5">
      <c r="E78" s="2"/>
    </row>
    <row r="79" spans="5:10" x14ac:dyDescent="0.5">
      <c r="E79" s="2"/>
    </row>
  </sheetData>
  <mergeCells count="18">
    <mergeCell ref="B1:J1"/>
    <mergeCell ref="B9:B11"/>
    <mergeCell ref="B5:B7"/>
    <mergeCell ref="G9:I10"/>
    <mergeCell ref="G7:I8"/>
    <mergeCell ref="G5:I6"/>
    <mergeCell ref="J9:J10"/>
    <mergeCell ref="J7:J8"/>
    <mergeCell ref="J5:J6"/>
    <mergeCell ref="B12:E12"/>
    <mergeCell ref="G14:I15"/>
    <mergeCell ref="C36:D39"/>
    <mergeCell ref="G13:J13"/>
    <mergeCell ref="G18:I19"/>
    <mergeCell ref="J18:J19"/>
    <mergeCell ref="J14:J15"/>
    <mergeCell ref="J16:J17"/>
    <mergeCell ref="G16:I17"/>
  </mergeCells>
  <phoneticPr fontId="11" type="noConversion"/>
  <conditionalFormatting sqref="J9:J10">
    <cfRule type="cellIs" dxfId="13" priority="1" operator="lessThan">
      <formula>0.25</formula>
    </cfRule>
    <cfRule type="cellIs" dxfId="12" priority="2" operator="greaterThan">
      <formula>0.25</formula>
    </cfRule>
    <cfRule type="cellIs" dxfId="11" priority="4" operator="lessThan">
      <formula>0</formula>
    </cfRule>
  </conditionalFormatting>
  <conditionalFormatting sqref="J18:J19">
    <cfRule type="cellIs" dxfId="10" priority="3" operator="lessThan">
      <formula>0</formula>
    </cfRule>
  </conditionalFormatting>
  <printOptions horizontalCentered="1"/>
  <pageMargins left="0.4" right="0.4" top="0.4" bottom="0.4" header="0.3" footer="0.3"/>
  <pageSetup fitToHeight="0" orientation="landscape" r:id="rId1"/>
  <headerFooter differentFirst="1">
    <oddFooter>Page &amp;P of &amp;N</oddFooter>
  </headerFooter>
  <ignoredErrors>
    <ignoredError sqref="J15 J17" emptyCellReference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16E5-523C-4020-A0CB-91EAC014590B}">
  <dimension ref="A1:E22"/>
  <sheetViews>
    <sheetView workbookViewId="0">
      <selection activeCell="A2" sqref="A2:A21"/>
    </sheetView>
  </sheetViews>
  <sheetFormatPr defaultColWidth="41.41015625" defaultRowHeight="12.9" x14ac:dyDescent="0.5"/>
  <cols>
    <col min="1" max="16384" width="41.41015625" style="2"/>
  </cols>
  <sheetData>
    <row r="1" spans="1:5" ht="15.9" thickBot="1" x14ac:dyDescent="0.55000000000000004">
      <c r="A1" s="9" t="s">
        <v>18</v>
      </c>
      <c r="B1" s="9" t="s">
        <v>19</v>
      </c>
      <c r="C1" s="9" t="s">
        <v>39</v>
      </c>
      <c r="D1" s="9" t="s">
        <v>20</v>
      </c>
      <c r="E1" s="9" t="s">
        <v>21</v>
      </c>
    </row>
    <row r="2" spans="1:5" ht="15.9" thickTop="1" x14ac:dyDescent="0.5">
      <c r="A2" s="10" t="s">
        <v>22</v>
      </c>
      <c r="B2" s="11">
        <v>80.8</v>
      </c>
      <c r="C2" s="11">
        <f>SUM(D2/12)</f>
        <v>350.16666666666669</v>
      </c>
      <c r="D2" s="12">
        <v>4202</v>
      </c>
      <c r="E2" s="13">
        <v>0.14000000000000001</v>
      </c>
    </row>
    <row r="3" spans="1:5" ht="31.2" x14ac:dyDescent="0.5">
      <c r="A3" s="10" t="s">
        <v>23</v>
      </c>
      <c r="B3" s="11">
        <v>66.2</v>
      </c>
      <c r="C3" s="11">
        <f t="shared" ref="C3:C22" si="0">SUM(D3/12)</f>
        <v>286.83333333333331</v>
      </c>
      <c r="D3" s="12">
        <v>3442</v>
      </c>
      <c r="E3" s="13">
        <v>0.12</v>
      </c>
    </row>
    <row r="4" spans="1:5" ht="15.6" x14ac:dyDescent="0.5">
      <c r="A4" s="10" t="s">
        <v>24</v>
      </c>
      <c r="B4" s="11">
        <v>60.6</v>
      </c>
      <c r="C4" s="11">
        <f t="shared" si="0"/>
        <v>262.58333333333331</v>
      </c>
      <c r="D4" s="12">
        <v>3151</v>
      </c>
      <c r="E4" s="13">
        <v>0.11</v>
      </c>
    </row>
    <row r="5" spans="1:5" ht="15.6" x14ac:dyDescent="0.5">
      <c r="A5" s="10" t="s">
        <v>25</v>
      </c>
      <c r="B5" s="11">
        <v>49.6</v>
      </c>
      <c r="C5" s="11">
        <f t="shared" si="0"/>
        <v>214.91666666666666</v>
      </c>
      <c r="D5" s="12">
        <v>2579</v>
      </c>
      <c r="E5" s="13">
        <v>0.09</v>
      </c>
    </row>
    <row r="6" spans="1:5" ht="31.2" x14ac:dyDescent="0.5">
      <c r="A6" s="10" t="s">
        <v>26</v>
      </c>
      <c r="B6" s="11">
        <v>47.7</v>
      </c>
      <c r="C6" s="11">
        <f t="shared" si="0"/>
        <v>206.66666666666666</v>
      </c>
      <c r="D6" s="12">
        <v>2480</v>
      </c>
      <c r="E6" s="13">
        <v>0.08</v>
      </c>
    </row>
    <row r="7" spans="1:5" ht="31.2" x14ac:dyDescent="0.5">
      <c r="A7" s="10" t="s">
        <v>27</v>
      </c>
      <c r="B7" s="11">
        <v>40.700000000000003</v>
      </c>
      <c r="C7" s="11">
        <f t="shared" si="0"/>
        <v>176.33333333333334</v>
      </c>
      <c r="D7" s="12">
        <v>2116</v>
      </c>
      <c r="E7" s="13">
        <v>7.0000000000000007E-2</v>
      </c>
    </row>
    <row r="8" spans="1:5" ht="15.6" x14ac:dyDescent="0.5">
      <c r="A8" s="10" t="s">
        <v>28</v>
      </c>
      <c r="B8" s="11">
        <v>31.8</v>
      </c>
      <c r="C8" s="11">
        <f t="shared" si="0"/>
        <v>137.83333333333334</v>
      </c>
      <c r="D8" s="12">
        <v>1654</v>
      </c>
      <c r="E8" s="13">
        <v>0.06</v>
      </c>
    </row>
    <row r="9" spans="1:5" ht="15.6" x14ac:dyDescent="0.5">
      <c r="A9" s="10" t="s">
        <v>29</v>
      </c>
      <c r="B9" s="11">
        <v>26.9</v>
      </c>
      <c r="C9" s="11">
        <f t="shared" si="0"/>
        <v>116.58333333333333</v>
      </c>
      <c r="D9" s="12">
        <v>1399</v>
      </c>
      <c r="E9" s="13">
        <v>0.05</v>
      </c>
    </row>
    <row r="10" spans="1:5" ht="15.6" x14ac:dyDescent="0.5">
      <c r="A10" s="10" t="s">
        <v>30</v>
      </c>
      <c r="B10" s="11">
        <v>24.3</v>
      </c>
      <c r="C10" s="11">
        <f t="shared" si="0"/>
        <v>105.33333333333333</v>
      </c>
      <c r="D10" s="12">
        <v>1264</v>
      </c>
      <c r="E10" s="13">
        <v>0.04</v>
      </c>
    </row>
    <row r="11" spans="1:5" ht="15.6" x14ac:dyDescent="0.5">
      <c r="A11" s="10" t="s">
        <v>6</v>
      </c>
      <c r="B11" s="11">
        <v>23.6</v>
      </c>
      <c r="C11" s="11">
        <f t="shared" si="0"/>
        <v>102.25</v>
      </c>
      <c r="D11" s="12">
        <v>1227</v>
      </c>
      <c r="E11" s="13">
        <v>0.04</v>
      </c>
    </row>
    <row r="12" spans="1:5" ht="15.6" x14ac:dyDescent="0.5">
      <c r="A12" s="10" t="s">
        <v>31</v>
      </c>
      <c r="B12" s="11">
        <v>17.899999999999999</v>
      </c>
      <c r="C12" s="11">
        <f t="shared" si="0"/>
        <v>77.583333333333329</v>
      </c>
      <c r="D12" s="12">
        <v>931</v>
      </c>
      <c r="E12" s="13">
        <v>0.03</v>
      </c>
    </row>
    <row r="13" spans="1:5" ht="15.6" x14ac:dyDescent="0.5">
      <c r="A13" s="10" t="s">
        <v>2</v>
      </c>
      <c r="B13" s="11">
        <v>17.600000000000001</v>
      </c>
      <c r="C13" s="11">
        <f t="shared" si="0"/>
        <v>76.25</v>
      </c>
      <c r="D13" s="12">
        <v>915</v>
      </c>
      <c r="E13" s="13">
        <v>0.03</v>
      </c>
    </row>
    <row r="14" spans="1:5" ht="31.2" x14ac:dyDescent="0.5">
      <c r="A14" s="10" t="s">
        <v>32</v>
      </c>
      <c r="B14" s="11">
        <v>16.5</v>
      </c>
      <c r="C14" s="11">
        <f t="shared" si="0"/>
        <v>71.5</v>
      </c>
      <c r="D14" s="12">
        <v>858</v>
      </c>
      <c r="E14" s="13">
        <v>0.03</v>
      </c>
    </row>
    <row r="15" spans="1:5" ht="15.6" x14ac:dyDescent="0.5">
      <c r="A15" s="10" t="s">
        <v>33</v>
      </c>
      <c r="B15" s="11">
        <v>12.4</v>
      </c>
      <c r="C15" s="11">
        <f t="shared" si="0"/>
        <v>53.75</v>
      </c>
      <c r="D15" s="12">
        <v>645</v>
      </c>
      <c r="E15" s="13">
        <v>0.02</v>
      </c>
    </row>
    <row r="16" spans="1:5" ht="31.2" x14ac:dyDescent="0.5">
      <c r="A16" s="10" t="s">
        <v>34</v>
      </c>
      <c r="B16" s="11">
        <v>13.7</v>
      </c>
      <c r="C16" s="11">
        <f t="shared" si="0"/>
        <v>59.333333333333336</v>
      </c>
      <c r="D16" s="12">
        <v>712</v>
      </c>
      <c r="E16" s="13">
        <v>0.02</v>
      </c>
    </row>
    <row r="17" spans="1:5" ht="15.6" x14ac:dyDescent="0.5">
      <c r="A17" s="10" t="s">
        <v>35</v>
      </c>
      <c r="B17" s="11">
        <v>12.4</v>
      </c>
      <c r="C17" s="11">
        <f t="shared" si="0"/>
        <v>53.75</v>
      </c>
      <c r="D17" s="12">
        <v>645</v>
      </c>
      <c r="E17" s="13">
        <v>0.02</v>
      </c>
    </row>
    <row r="18" spans="1:5" ht="15.6" x14ac:dyDescent="0.5">
      <c r="A18" s="10" t="s">
        <v>36</v>
      </c>
      <c r="B18" s="11">
        <v>10.6</v>
      </c>
      <c r="C18" s="11">
        <f t="shared" si="0"/>
        <v>45.916666666666664</v>
      </c>
      <c r="D18" s="12">
        <v>551</v>
      </c>
      <c r="E18" s="13">
        <v>0.02</v>
      </c>
    </row>
    <row r="19" spans="1:5" ht="15.6" x14ac:dyDescent="0.5">
      <c r="A19" s="10" t="s">
        <v>3</v>
      </c>
      <c r="B19" s="11">
        <v>6.9</v>
      </c>
      <c r="C19" s="11">
        <f t="shared" si="0"/>
        <v>29.916666666666668</v>
      </c>
      <c r="D19" s="12">
        <v>359</v>
      </c>
      <c r="E19" s="13">
        <v>0.01</v>
      </c>
    </row>
    <row r="20" spans="1:5" ht="15.6" x14ac:dyDescent="0.5">
      <c r="A20" s="10" t="s">
        <v>17</v>
      </c>
      <c r="B20" s="11">
        <v>8.6999999999999993</v>
      </c>
      <c r="C20" s="11">
        <f t="shared" si="0"/>
        <v>37.666666666666664</v>
      </c>
      <c r="D20" s="12">
        <v>452</v>
      </c>
      <c r="E20" s="13">
        <v>0.02</v>
      </c>
    </row>
    <row r="21" spans="1:5" ht="31.2" x14ac:dyDescent="0.5">
      <c r="A21" s="10" t="s">
        <v>37</v>
      </c>
      <c r="B21" s="11">
        <v>3.7</v>
      </c>
      <c r="C21" s="11">
        <f t="shared" si="0"/>
        <v>16</v>
      </c>
      <c r="D21" s="12">
        <v>192</v>
      </c>
      <c r="E21" s="13">
        <v>0.01</v>
      </c>
    </row>
    <row r="22" spans="1:5" ht="15.6" x14ac:dyDescent="0.5">
      <c r="A22" s="14" t="s">
        <v>38</v>
      </c>
      <c r="B22" s="15">
        <v>572.6</v>
      </c>
      <c r="C22" s="15">
        <f t="shared" si="0"/>
        <v>2481.25</v>
      </c>
      <c r="D22" s="16">
        <v>29775</v>
      </c>
      <c r="E22" s="17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0B7602-3435-4CB4-90DC-F527DC1F048D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B4DE4676-C32B-444D-BC55-FAD6AF00F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974BBE-4C65-41A4-8B89-193EE10AA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PERSONAL MONTHLY BUDGET</vt:lpstr>
      <vt:lpstr>National Averages</vt:lpstr>
      <vt:lpstr>'PERSONAL MONTHLY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2019-07-07T23:05:09Z</dcterms:created>
  <dcterms:modified xsi:type="dcterms:W3CDTF">2022-01-21T09:22:47Z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